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8" i="1" l="1"/>
  <c r="E46" i="1"/>
  <c r="E37" i="1" l="1"/>
  <c r="E45" i="1"/>
  <c r="E35" i="1"/>
  <c r="E40" i="1"/>
  <c r="E32" i="1"/>
  <c r="D27" i="1"/>
  <c r="E42" i="1"/>
  <c r="E31" i="1"/>
  <c r="E36" i="1" l="1"/>
  <c r="E34" i="1" s="1"/>
  <c r="D39" i="1"/>
  <c r="E41" i="1"/>
  <c r="E39" i="1" s="1"/>
  <c r="E28" i="1"/>
  <c r="E29" i="1"/>
  <c r="E6" i="1"/>
  <c r="D6" i="1"/>
  <c r="E10" i="1"/>
  <c r="F13" i="1" l="1"/>
  <c r="F39" i="1"/>
  <c r="F34" i="1"/>
  <c r="F27" i="1"/>
  <c r="F21" i="1"/>
  <c r="F47" i="1" s="1"/>
  <c r="F49" i="1" s="1"/>
  <c r="E30" i="1" l="1"/>
  <c r="E20" i="1"/>
  <c r="D13" i="1"/>
  <c r="E38" i="1"/>
  <c r="D21" i="1"/>
  <c r="D47" i="1" s="1"/>
  <c r="D49" i="1" s="1"/>
  <c r="D34" i="1"/>
  <c r="E19" i="1"/>
  <c r="E43" i="1" l="1"/>
  <c r="E33" i="1"/>
  <c r="E15" i="1"/>
  <c r="E16" i="1"/>
  <c r="E17" i="1"/>
  <c r="E11" i="1"/>
  <c r="E9" i="1"/>
  <c r="E8" i="1"/>
  <c r="E23" i="1"/>
  <c r="E21" i="1" l="1"/>
  <c r="E47" i="1" s="1"/>
  <c r="E49" i="1" s="1"/>
  <c r="G34" i="1" l="1"/>
  <c r="G27" i="1"/>
  <c r="E27" i="1" l="1"/>
  <c r="G13" i="1"/>
  <c r="E13" i="1"/>
  <c r="E12" i="1"/>
  <c r="G6" i="1"/>
  <c r="G42" i="1" l="1"/>
  <c r="G45" i="1"/>
  <c r="G48" i="1" s="1"/>
</calcChain>
</file>

<file path=xl/sharedStrings.xml><?xml version="1.0" encoding="utf-8"?>
<sst xmlns="http://schemas.openxmlformats.org/spreadsheetml/2006/main" count="69" uniqueCount="54">
  <si>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</si>
  <si>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</si>
  <si>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</si>
  <si>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</si>
  <si>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</si>
  <si>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</si>
  <si>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</si>
  <si>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</si>
  <si>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</si>
  <si>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</si>
  <si>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</si>
  <si>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</si>
  <si>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съем показаний индив.приб.учета</t>
  </si>
  <si>
    <t>Вывоз мусора</t>
  </si>
  <si>
    <t>услуги сторонней организации</t>
  </si>
  <si>
    <t>зарплата обслуж.перс с отчислен.</t>
  </si>
  <si>
    <t>инвентарь,сантехматер.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</si>
  <si>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</si>
  <si>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</si>
  <si>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</si>
  <si>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</si>
  <si>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 xml:space="preserve">Факт </t>
  </si>
  <si>
    <t>за 2016год</t>
  </si>
  <si>
    <t>инвентарь хозматер.</t>
  </si>
  <si>
    <t>2016г</t>
  </si>
  <si>
    <t>Факт за</t>
  </si>
  <si>
    <t>План</t>
  </si>
  <si>
    <t>Тариф 2017</t>
  </si>
  <si>
    <t>ОТЧЕТ ПО СТАТЬЕ " Содержание и ремонт жилья"</t>
  </si>
  <si>
    <t>благоустр.и озеленение,</t>
  </si>
  <si>
    <t>Оплата труда по уборке территории</t>
  </si>
  <si>
    <t>дезобработка</t>
  </si>
  <si>
    <t>Обслуживание лифта,страхование,техосвид</t>
  </si>
  <si>
    <t>Оплата труда по уборке МОП</t>
  </si>
  <si>
    <t>изгот. ключ.330,замки-240</t>
  </si>
  <si>
    <t>услуги ркц ,паспортиста</t>
  </si>
  <si>
    <t>ж.д.по ул.Чистопольская11</t>
  </si>
  <si>
    <t>услуги сторон.орган (УУТЭ)</t>
  </si>
  <si>
    <t xml:space="preserve">Прочие услуги </t>
  </si>
  <si>
    <t>обслуживание ккм</t>
  </si>
  <si>
    <t>Обслуживание венканалов</t>
  </si>
  <si>
    <t>датчик сух.хода</t>
  </si>
  <si>
    <t>оформление земельного участка</t>
  </si>
  <si>
    <t>промывка и подгот.отопит.сезону</t>
  </si>
  <si>
    <t>зарпл.перс.с отчислениями</t>
  </si>
  <si>
    <t>компенсация за использ.а/м</t>
  </si>
  <si>
    <t>канцтов.3731,94,гсм8165,29,об/хоз2545,93</t>
  </si>
  <si>
    <t xml:space="preserve">Полная стоимость услуг </t>
  </si>
  <si>
    <t>Обслуживание пожарной сигнализ</t>
  </si>
  <si>
    <t xml:space="preserve">ИТОГО содерж.и ремонт жилья </t>
  </si>
  <si>
    <t>Налог УСН за 2016год</t>
  </si>
  <si>
    <t>уборка мус.площадки</t>
  </si>
  <si>
    <t>инвен.х/матер.-906,элматер-6081,8</t>
  </si>
  <si>
    <t>комис.банка3598,11,сайт6151,89 ар.оф12000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</si>
</sst>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sz val="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6" fillId="0" borderId="6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0" fontId="5" fillId="0" borderId="5" xfId="0" applyFont="1" applyBorder="1"/>
    <xf numFmtId="2" fontId="4" fillId="0" borderId="5" xfId="0" applyNumberFormat="1" applyFont="1" applyBorder="1"/>
    <xf numFmtId="0" fontId="4" fillId="0" borderId="13" xfId="0" applyFont="1" applyBorder="1"/>
    <xf numFmtId="2" fontId="5" fillId="0" borderId="2" xfId="0" applyNumberFormat="1" applyFont="1" applyBorder="1"/>
    <xf numFmtId="0" fontId="7" fillId="0" borderId="9" xfId="0" applyFont="1" applyBorder="1"/>
    <xf numFmtId="0" fontId="7" fillId="0" borderId="7" xfId="0" applyFont="1" applyBorder="1"/>
    <xf numFmtId="0" fontId="7" fillId="0" borderId="3" xfId="0" applyFont="1" applyBorder="1"/>
    <xf numFmtId="0" fontId="8" fillId="0" borderId="0" xfId="0" applyFont="1"/>
    <xf numFmtId="0" fontId="8" fillId="0" borderId="3" xfId="0" applyFont="1" applyFill="1" applyBorder="1"/>
    <xf numFmtId="0" fontId="0" fillId="0" borderId="0" xfId="0" applyFont="1"/>
    <xf numFmtId="2" fontId="0" fillId="0" borderId="3" xfId="0" applyNumberFormat="1" applyFont="1" applyBorder="1"/>
    <xf numFmtId="0" fontId="0" fillId="0" borderId="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workbookViewId="0">
      <selection activeCell="H53" sqref="H53"/>
    </sheetView>
  </sheetViews>
  <sheetFormatPr defaultRowHeight="13.2" x14ac:dyDescent="0.25"/>
  <cols>
    <col min="1" max="1" width="5.88671875" customWidth="1"/>
    <col min="2" max="2" width="42" customWidth="1"/>
    <col min="3" max="3" width="11.21875" customWidth="1"/>
    <col min="4" max="4" width="12.88671875" customWidth="1"/>
    <col min="5" max="6" width="13.6640625" customWidth="1"/>
    <col min="7" max="7" width="10.6640625" hidden="1" customWidth="1"/>
    <col min="8" max="8" width="12" customWidth="1"/>
  </cols>
  <sheetData>
    <row r="1" spans="1:8" ht="15" x14ac:dyDescent="0.25">
      <c r="A1" s="33"/>
      <c r="B1" s="33" t="s">
        <v>28</v>
      </c>
      <c r="C1" s="33"/>
      <c r="D1" s="33" t="s">
        <v>20</v>
      </c>
      <c r="E1" s="2" t="s">
        <v>22</v>
      </c>
      <c r="G1" s="2"/>
      <c r="H1" s="8"/>
    </row>
    <row r="2" spans="1:8" ht="15" x14ac:dyDescent="0.25">
      <c r="A2" s="1"/>
      <c r="B2" s="2" t="s">
        <v>36</v>
      </c>
      <c r="C2" s="2"/>
      <c r="E2" s="2"/>
      <c r="F2" s="2"/>
      <c r="G2" s="2"/>
      <c r="H2" s="8"/>
    </row>
    <row r="3" spans="1:8" ht="15.6" thickBot="1" x14ac:dyDescent="0.3">
      <c r="A3" s="1"/>
      <c r="B3" s="1"/>
      <c r="D3" s="1"/>
      <c r="E3" s="57">
        <v>3195.12</v>
      </c>
      <c r="F3" s="1"/>
      <c r="G3" s="1">
        <v>9318.4</v>
      </c>
    </row>
    <row r="4" spans="1:8" ht="13.8" x14ac:dyDescent="0.25">
      <c r="A4" s="10" t="s">
        <v>0</v>
      </c>
      <c r="B4" s="3" t="s">
        <v>2</v>
      </c>
      <c r="C4" s="10" t="s">
        <v>4</v>
      </c>
      <c r="D4" s="39" t="s">
        <v>25</v>
      </c>
      <c r="E4" s="39" t="s">
        <v>21</v>
      </c>
      <c r="F4" s="39" t="s">
        <v>26</v>
      </c>
      <c r="G4" s="39" t="s">
        <v>27</v>
      </c>
    </row>
    <row r="5" spans="1:8" ht="23.25" customHeight="1" thickBot="1" x14ac:dyDescent="0.3">
      <c r="A5" s="4"/>
      <c r="B5" s="9"/>
      <c r="C5" s="11" t="s">
        <v>3</v>
      </c>
      <c r="D5" s="38" t="s">
        <v>24</v>
      </c>
      <c r="E5" s="38" t="s">
        <v>1</v>
      </c>
      <c r="F5" s="38" t="s">
        <v>1</v>
      </c>
      <c r="G5" s="38" t="s">
        <v>1</v>
      </c>
    </row>
    <row r="6" spans="1:8" x14ac:dyDescent="0.25">
      <c r="A6" s="17">
        <v>1</v>
      </c>
      <c r="B6" s="18" t="s">
        <v>18</v>
      </c>
      <c r="C6" s="26" t="s">
        <v>9</v>
      </c>
      <c r="D6" s="18">
        <f>D8+D9+D11+D12+D10</f>
        <v>73541.63</v>
      </c>
      <c r="E6" s="40">
        <f>E8+E9+E11+E12+E10</f>
        <v>1.9180716738860095</v>
      </c>
      <c r="F6" s="18">
        <v>1.68</v>
      </c>
      <c r="G6" s="40">
        <f>G8+G9+G11+G12</f>
        <v>2.0100000000000002</v>
      </c>
    </row>
    <row r="7" spans="1:8" ht="10.8" customHeight="1" thickBot="1" x14ac:dyDescent="0.3">
      <c r="A7" s="19"/>
      <c r="B7" s="20"/>
      <c r="C7" s="27"/>
      <c r="D7" s="20"/>
      <c r="E7" s="42"/>
      <c r="F7" s="20"/>
      <c r="G7" s="20"/>
    </row>
    <row r="8" spans="1:8" ht="18" customHeight="1" x14ac:dyDescent="0.25">
      <c r="A8" s="14"/>
      <c r="B8" s="15" t="s">
        <v>30</v>
      </c>
      <c r="C8" s="16"/>
      <c r="D8" s="15">
        <v>55096.69</v>
      </c>
      <c r="E8" s="41">
        <f>D8/E3/12</f>
        <v>1.4370010620362719</v>
      </c>
      <c r="F8" s="15">
        <v>1.33</v>
      </c>
      <c r="G8" s="15">
        <v>1.82</v>
      </c>
    </row>
    <row r="9" spans="1:8" ht="18" customHeight="1" x14ac:dyDescent="0.25">
      <c r="A9" s="14"/>
      <c r="B9" s="15" t="s">
        <v>29</v>
      </c>
      <c r="C9" s="16"/>
      <c r="D9" s="15">
        <v>2769.44</v>
      </c>
      <c r="E9" s="41">
        <f>D9/E3/12</f>
        <v>7.2230985586352534E-2</v>
      </c>
      <c r="F9" s="15">
        <v>0.2</v>
      </c>
      <c r="G9" s="15">
        <v>0.05</v>
      </c>
    </row>
    <row r="10" spans="1:8" ht="18" customHeight="1" x14ac:dyDescent="0.25">
      <c r="A10" s="14"/>
      <c r="B10" s="15" t="s">
        <v>42</v>
      </c>
      <c r="C10" s="16"/>
      <c r="D10" s="15">
        <v>15000</v>
      </c>
      <c r="E10" s="41">
        <f>D10/E3/12</f>
        <v>0.39122161295976365</v>
      </c>
      <c r="F10" s="15"/>
      <c r="G10" s="15"/>
    </row>
    <row r="11" spans="1:8" ht="17.399999999999999" customHeight="1" thickBot="1" x14ac:dyDescent="0.3">
      <c r="A11" s="14"/>
      <c r="B11" s="15" t="s">
        <v>23</v>
      </c>
      <c r="C11" s="16"/>
      <c r="D11" s="15">
        <v>675.5</v>
      </c>
      <c r="E11" s="41">
        <f>D11/E3/12</f>
        <v>1.7618013303621356E-2</v>
      </c>
      <c r="F11" s="15">
        <v>0.15</v>
      </c>
      <c r="G11" s="15">
        <v>0.04</v>
      </c>
    </row>
    <row r="12" spans="1:8" ht="18" hidden="1" customHeight="1" thickBot="1" x14ac:dyDescent="0.3">
      <c r="A12" s="14"/>
      <c r="B12" s="15"/>
      <c r="C12" s="16" t="s">
        <v>9</v>
      </c>
      <c r="D12" s="15"/>
      <c r="E12" s="41">
        <f>D12/12/G3</f>
        <v>0</v>
      </c>
      <c r="F12" s="15"/>
      <c r="G12" s="15">
        <v>0.1</v>
      </c>
    </row>
    <row r="13" spans="1:8" x14ac:dyDescent="0.25">
      <c r="A13" s="18">
        <v>2</v>
      </c>
      <c r="B13" s="18" t="s">
        <v>6</v>
      </c>
      <c r="C13" s="25" t="s">
        <v>9</v>
      </c>
      <c r="D13" s="18">
        <f>D15+D16+D17+D19+D20</f>
        <v>152792.94</v>
      </c>
      <c r="E13" s="40">
        <f>E15+E16+E17+E19+E20</f>
        <v>3.5188328174837227</v>
      </c>
      <c r="F13" s="18">
        <f>F15+F16+F17+F19+F18</f>
        <v>3.1900000000000004</v>
      </c>
      <c r="G13" s="18">
        <f>G15+G16+G17+G19</f>
        <v>3.8899999999999997</v>
      </c>
    </row>
    <row r="14" spans="1:8" ht="15" customHeight="1" thickBot="1" x14ac:dyDescent="0.3">
      <c r="A14" s="20"/>
      <c r="B14" s="20" t="s">
        <v>5</v>
      </c>
      <c r="C14" s="28"/>
      <c r="D14" s="20"/>
      <c r="E14" s="42"/>
      <c r="F14" s="20"/>
      <c r="G14" s="20"/>
    </row>
    <row r="15" spans="1:8" ht="20.25" customHeight="1" x14ac:dyDescent="0.25">
      <c r="A15" s="7"/>
      <c r="B15" s="15" t="s">
        <v>33</v>
      </c>
      <c r="C15" s="15"/>
      <c r="D15" s="15">
        <v>80333.84</v>
      </c>
      <c r="E15" s="41">
        <f>D15/E3/12</f>
        <v>2.0952222973367718</v>
      </c>
      <c r="F15" s="15">
        <v>2.4700000000000002</v>
      </c>
      <c r="G15" s="15">
        <v>2.5299999999999998</v>
      </c>
    </row>
    <row r="16" spans="1:8" ht="20.25" customHeight="1" x14ac:dyDescent="0.25">
      <c r="A16" s="7"/>
      <c r="B16" s="15" t="s">
        <v>52</v>
      </c>
      <c r="C16" s="15"/>
      <c r="D16" s="15">
        <v>6987.8</v>
      </c>
      <c r="E16" s="41">
        <f>D16/E3/12</f>
        <v>0.18225189246934911</v>
      </c>
      <c r="F16" s="15">
        <v>0.15</v>
      </c>
      <c r="G16" s="15">
        <v>0.1</v>
      </c>
    </row>
    <row r="17" spans="1:7" ht="19.2" customHeight="1" x14ac:dyDescent="0.25">
      <c r="A17" s="7"/>
      <c r="B17" s="15" t="s">
        <v>31</v>
      </c>
      <c r="C17" s="15"/>
      <c r="D17" s="15">
        <v>8741.2999999999993</v>
      </c>
      <c r="E17" s="41">
        <f>D17/E3/12</f>
        <v>0.22798569902434543</v>
      </c>
      <c r="F17" s="15">
        <v>0.22</v>
      </c>
      <c r="G17" s="15">
        <v>0.06</v>
      </c>
    </row>
    <row r="18" spans="1:7" ht="19.8" hidden="1" customHeight="1" x14ac:dyDescent="0.25">
      <c r="A18" s="37"/>
      <c r="B18" s="15"/>
      <c r="C18" s="15"/>
      <c r="D18" s="15"/>
      <c r="E18" s="41"/>
      <c r="F18" s="15"/>
      <c r="G18" s="15"/>
    </row>
    <row r="19" spans="1:7" ht="20.25" customHeight="1" x14ac:dyDescent="0.25">
      <c r="A19" s="7"/>
      <c r="B19" s="15" t="s">
        <v>12</v>
      </c>
      <c r="C19" s="15"/>
      <c r="D19" s="15">
        <v>56160</v>
      </c>
      <c r="E19" s="41">
        <f>D19/4687/12</f>
        <v>0.99850650736078517</v>
      </c>
      <c r="F19" s="15">
        <v>0.35</v>
      </c>
      <c r="G19" s="15">
        <v>1.2</v>
      </c>
    </row>
    <row r="20" spans="1:7" ht="20.25" customHeight="1" thickBot="1" x14ac:dyDescent="0.3">
      <c r="A20" s="11"/>
      <c r="B20" s="21" t="s">
        <v>34</v>
      </c>
      <c r="C20" s="21"/>
      <c r="D20" s="21">
        <v>570</v>
      </c>
      <c r="E20" s="51">
        <f>D20/E3/12</f>
        <v>1.4866421292471019E-2</v>
      </c>
      <c r="F20" s="21"/>
      <c r="G20" s="21"/>
    </row>
    <row r="21" spans="1:7" ht="25.2" customHeight="1" thickBot="1" x14ac:dyDescent="0.3">
      <c r="A21" s="35">
        <v>3</v>
      </c>
      <c r="B21" s="13" t="s">
        <v>13</v>
      </c>
      <c r="C21" s="36" t="s">
        <v>9</v>
      </c>
      <c r="D21" s="13">
        <f>D23+D22</f>
        <v>66120.009999999995</v>
      </c>
      <c r="E21" s="44">
        <f>E23+E24+E22</f>
        <v>1.7245051307410468</v>
      </c>
      <c r="F21" s="13">
        <f>F22+F23</f>
        <v>2.35</v>
      </c>
      <c r="G21" s="13">
        <v>2.73</v>
      </c>
    </row>
    <row r="22" spans="1:7" ht="25.8" hidden="1" customHeight="1" x14ac:dyDescent="0.25">
      <c r="A22" s="23"/>
      <c r="B22" s="15" t="s">
        <v>51</v>
      </c>
      <c r="C22" s="32"/>
      <c r="D22" s="37"/>
      <c r="E22" s="58"/>
      <c r="F22" s="37">
        <v>0.15</v>
      </c>
      <c r="G22" s="22"/>
    </row>
    <row r="23" spans="1:7" ht="25.8" customHeight="1" x14ac:dyDescent="0.25">
      <c r="A23" s="23"/>
      <c r="B23" s="15" t="s">
        <v>14</v>
      </c>
      <c r="C23" s="32"/>
      <c r="D23" s="15">
        <v>66120.009999999995</v>
      </c>
      <c r="E23" s="41">
        <f>D23/E3/12</f>
        <v>1.7245051307410468</v>
      </c>
      <c r="F23" s="15">
        <v>2.2000000000000002</v>
      </c>
      <c r="G23" s="15">
        <v>2.2000000000000002</v>
      </c>
    </row>
    <row r="24" spans="1:7" ht="0.6" customHeight="1" thickBot="1" x14ac:dyDescent="0.3">
      <c r="A24" s="14"/>
      <c r="B24" s="15"/>
      <c r="C24" s="32" t="s">
        <v>9</v>
      </c>
      <c r="D24" s="15"/>
      <c r="E24" s="41"/>
      <c r="F24" s="15"/>
      <c r="G24" s="15">
        <v>0.12</v>
      </c>
    </row>
    <row r="25" spans="1:7" x14ac:dyDescent="0.25">
      <c r="A25" s="18">
        <v>4</v>
      </c>
      <c r="B25" s="22" t="s">
        <v>7</v>
      </c>
      <c r="C25" s="25" t="s">
        <v>9</v>
      </c>
      <c r="D25" s="18"/>
      <c r="E25" s="40"/>
      <c r="F25" s="18"/>
      <c r="G25" s="18"/>
    </row>
    <row r="26" spans="1:7" x14ac:dyDescent="0.25">
      <c r="A26" s="22"/>
      <c r="B26" s="22" t="s">
        <v>8</v>
      </c>
      <c r="C26" s="24"/>
      <c r="D26" s="22"/>
      <c r="E26" s="45"/>
      <c r="F26" s="22"/>
      <c r="G26" s="22"/>
    </row>
    <row r="27" spans="1:7" ht="13.8" thickBot="1" x14ac:dyDescent="0.3">
      <c r="A27" s="20"/>
      <c r="B27" s="20" t="s">
        <v>19</v>
      </c>
      <c r="C27" s="24"/>
      <c r="D27" s="20">
        <f>D28+D29+D30+D33+D31+D32</f>
        <v>256072.38999999998</v>
      </c>
      <c r="E27" s="42">
        <f>E28+E29+E30+E31+E33</f>
        <v>6.0661229729504162</v>
      </c>
      <c r="F27" s="20">
        <f>F28+F30+F33+F29</f>
        <v>2.96</v>
      </c>
      <c r="G27" s="20">
        <f>G28+G29+G30+G33</f>
        <v>3.18</v>
      </c>
    </row>
    <row r="28" spans="1:7" ht="20.399999999999999" customHeight="1" x14ac:dyDescent="0.25">
      <c r="A28" s="29"/>
      <c r="B28" s="31" t="s">
        <v>15</v>
      </c>
      <c r="C28" s="30"/>
      <c r="D28" s="15">
        <v>82983.28</v>
      </c>
      <c r="E28" s="41">
        <f>D28/E3/12</f>
        <v>2.1643235100194462</v>
      </c>
      <c r="F28" s="15">
        <v>2.06</v>
      </c>
      <c r="G28" s="15">
        <v>2.08</v>
      </c>
    </row>
    <row r="29" spans="1:7" ht="15" customHeight="1" x14ac:dyDescent="0.25">
      <c r="A29" s="29"/>
      <c r="B29" s="29" t="s">
        <v>37</v>
      </c>
      <c r="C29" s="15"/>
      <c r="D29" s="7">
        <v>78386.77</v>
      </c>
      <c r="E29" s="58">
        <f>D29/E3/12</f>
        <v>2.0444399062737344</v>
      </c>
      <c r="F29" s="7">
        <v>0.5</v>
      </c>
      <c r="G29" s="7">
        <v>0.5</v>
      </c>
    </row>
    <row r="30" spans="1:7" ht="18" customHeight="1" x14ac:dyDescent="0.25">
      <c r="A30" s="29"/>
      <c r="B30" s="29" t="s">
        <v>41</v>
      </c>
      <c r="C30" s="15"/>
      <c r="D30" s="7">
        <v>3800</v>
      </c>
      <c r="E30" s="46">
        <f>D30/E3/12</f>
        <v>9.9109475283140125E-2</v>
      </c>
      <c r="F30" s="7">
        <v>0.25</v>
      </c>
      <c r="G30" s="7">
        <v>0.5</v>
      </c>
    </row>
    <row r="31" spans="1:7" ht="15.6" customHeight="1" x14ac:dyDescent="0.25">
      <c r="A31" s="29"/>
      <c r="B31" s="29" t="s">
        <v>43</v>
      </c>
      <c r="C31" s="15"/>
      <c r="D31" s="7">
        <v>56974</v>
      </c>
      <c r="E31" s="58">
        <f>D31/E3/12</f>
        <v>1.4859640117846382</v>
      </c>
      <c r="F31" s="7"/>
      <c r="G31" s="7"/>
    </row>
    <row r="32" spans="1:7" ht="15.6" customHeight="1" x14ac:dyDescent="0.25">
      <c r="A32" s="29"/>
      <c r="B32" s="29" t="s">
        <v>45</v>
      </c>
      <c r="C32" s="15"/>
      <c r="D32" s="7">
        <v>23488.5</v>
      </c>
      <c r="E32" s="46">
        <f>D32/E3/12</f>
        <v>0.61261392373369394</v>
      </c>
      <c r="F32" s="7"/>
      <c r="G32" s="7"/>
    </row>
    <row r="33" spans="1:8" ht="21" customHeight="1" thickBot="1" x14ac:dyDescent="0.3">
      <c r="A33" s="29"/>
      <c r="B33" s="6" t="s">
        <v>16</v>
      </c>
      <c r="C33" s="21"/>
      <c r="D33" s="7">
        <v>10439.84</v>
      </c>
      <c r="E33" s="46">
        <f>D33/E3/12</f>
        <v>0.27228606958945728</v>
      </c>
      <c r="F33" s="7">
        <v>0.15</v>
      </c>
      <c r="G33" s="7">
        <v>0.1</v>
      </c>
    </row>
    <row r="34" spans="1:8" ht="23.4" customHeight="1" thickBot="1" x14ac:dyDescent="0.3">
      <c r="A34" s="13">
        <v>5</v>
      </c>
      <c r="B34" s="13" t="s">
        <v>11</v>
      </c>
      <c r="C34" s="32" t="s">
        <v>9</v>
      </c>
      <c r="D34" s="18">
        <f>D35+D37+D36</f>
        <v>352001</v>
      </c>
      <c r="E34" s="40">
        <f>E35+E36+E37</f>
        <v>9.1806932655633169</v>
      </c>
      <c r="F34" s="18">
        <f>F35+F37</f>
        <v>6.17</v>
      </c>
      <c r="G34" s="18">
        <f>G35+G36+G37</f>
        <v>6.87</v>
      </c>
    </row>
    <row r="35" spans="1:8" ht="22.2" customHeight="1" x14ac:dyDescent="0.25">
      <c r="A35" s="5"/>
      <c r="B35" s="52" t="s">
        <v>44</v>
      </c>
      <c r="C35" s="30" t="s">
        <v>10</v>
      </c>
      <c r="D35" s="10">
        <v>235010</v>
      </c>
      <c r="E35" s="47">
        <f>D35/E3/12</f>
        <v>6.1293994174449367</v>
      </c>
      <c r="F35" s="10">
        <v>3.7</v>
      </c>
      <c r="G35" s="10">
        <v>3</v>
      </c>
      <c r="H35" s="55"/>
    </row>
    <row r="36" spans="1:8" ht="0.6" customHeight="1" x14ac:dyDescent="0.25">
      <c r="A36" s="5"/>
      <c r="B36" s="53"/>
      <c r="C36" s="15"/>
      <c r="D36" s="7"/>
      <c r="E36" s="46">
        <f>D36/E3/12</f>
        <v>0</v>
      </c>
      <c r="F36" s="7"/>
      <c r="G36" s="7">
        <v>1.2</v>
      </c>
      <c r="H36" s="55"/>
    </row>
    <row r="37" spans="1:8" ht="18.600000000000001" customHeight="1" thickBot="1" x14ac:dyDescent="0.3">
      <c r="A37" s="5"/>
      <c r="B37" s="54" t="s">
        <v>35</v>
      </c>
      <c r="C37" s="15" t="s">
        <v>10</v>
      </c>
      <c r="D37" s="7">
        <v>116991</v>
      </c>
      <c r="E37" s="46">
        <f>D37/E3/12</f>
        <v>3.0512938481183807</v>
      </c>
      <c r="F37" s="7">
        <v>2.4700000000000002</v>
      </c>
      <c r="G37" s="7">
        <v>2.67</v>
      </c>
      <c r="H37" s="56"/>
    </row>
    <row r="38" spans="1:8" ht="24.6" customHeight="1" thickBot="1" x14ac:dyDescent="0.3">
      <c r="A38" s="13">
        <v>6</v>
      </c>
      <c r="B38" s="13" t="s">
        <v>32</v>
      </c>
      <c r="C38" s="13" t="s">
        <v>9</v>
      </c>
      <c r="D38" s="13">
        <v>79990.66</v>
      </c>
      <c r="E38" s="44">
        <f>D38/E3/12</f>
        <v>2.08627166846107</v>
      </c>
      <c r="F38" s="13">
        <v>3.63</v>
      </c>
      <c r="G38" s="13">
        <v>3.63</v>
      </c>
    </row>
    <row r="39" spans="1:8" ht="24.6" customHeight="1" thickBot="1" x14ac:dyDescent="0.3">
      <c r="A39" s="13">
        <v>7</v>
      </c>
      <c r="B39" s="13" t="s">
        <v>38</v>
      </c>
      <c r="C39" s="34" t="s">
        <v>9</v>
      </c>
      <c r="D39" s="13">
        <f>D40+D41+D42</f>
        <v>38626.450000000004</v>
      </c>
      <c r="E39" s="44">
        <f>E40+E41+E42</f>
        <v>1.0074334714606441</v>
      </c>
      <c r="F39" s="13">
        <f>F40+F41+F42</f>
        <v>2.2000000000000002</v>
      </c>
      <c r="G39" s="13"/>
    </row>
    <row r="40" spans="1:8" ht="24.6" customHeight="1" thickBot="1" x14ac:dyDescent="0.3">
      <c r="A40" s="13"/>
      <c r="B40" s="59" t="s">
        <v>53</v>
      </c>
      <c r="C40" s="13"/>
      <c r="D40" s="13">
        <v>21750</v>
      </c>
      <c r="E40" s="44">
        <f>D40/E3/12</f>
        <v>0.56727133879165736</v>
      </c>
      <c r="F40" s="59">
        <v>1</v>
      </c>
      <c r="G40" s="13"/>
    </row>
    <row r="41" spans="1:8" ht="24.6" customHeight="1" thickBot="1" x14ac:dyDescent="0.3">
      <c r="A41" s="13"/>
      <c r="B41" s="59" t="s">
        <v>46</v>
      </c>
      <c r="C41" s="13"/>
      <c r="D41" s="13">
        <v>14443.12</v>
      </c>
      <c r="E41" s="44">
        <f>D41/E3/12</f>
        <v>0.37669738017142812</v>
      </c>
      <c r="F41" s="59">
        <v>0.7</v>
      </c>
      <c r="G41" s="13"/>
    </row>
    <row r="42" spans="1:8" ht="26.4" customHeight="1" thickBot="1" x14ac:dyDescent="0.3">
      <c r="A42" s="59"/>
      <c r="B42" s="59" t="s">
        <v>39</v>
      </c>
      <c r="C42" s="34"/>
      <c r="D42" s="13">
        <v>2433.33</v>
      </c>
      <c r="E42" s="44">
        <f>D42/E3/12</f>
        <v>6.3464752497558771E-2</v>
      </c>
      <c r="F42" s="59">
        <v>0.5</v>
      </c>
      <c r="G42" s="13">
        <f>G6+G13+G21+G27+G34+G38</f>
        <v>22.31</v>
      </c>
    </row>
    <row r="43" spans="1:8" ht="13.8" thickBot="1" x14ac:dyDescent="0.3">
      <c r="A43" s="35">
        <v>8</v>
      </c>
      <c r="B43" s="22" t="s">
        <v>48</v>
      </c>
      <c r="C43" s="48"/>
      <c r="D43" s="13">
        <v>76848</v>
      </c>
      <c r="E43" s="49">
        <f>D43/E3/12</f>
        <v>2.0043065675154614</v>
      </c>
      <c r="F43" s="13">
        <v>1</v>
      </c>
      <c r="G43" s="50">
        <v>0.3</v>
      </c>
    </row>
    <row r="44" spans="1:8" ht="13.8" thickBot="1" x14ac:dyDescent="0.3">
      <c r="A44" s="13">
        <v>9</v>
      </c>
      <c r="B44" s="13" t="s">
        <v>40</v>
      </c>
      <c r="C44" s="36" t="s">
        <v>9</v>
      </c>
      <c r="D44" s="34"/>
      <c r="E44" s="43"/>
      <c r="F44" s="34"/>
      <c r="G44" s="34">
        <v>0.43</v>
      </c>
    </row>
    <row r="45" spans="1:8" ht="21" customHeight="1" thickBot="1" x14ac:dyDescent="0.3">
      <c r="A45" s="13">
        <v>10</v>
      </c>
      <c r="B45" s="13" t="s">
        <v>17</v>
      </c>
      <c r="C45" s="34" t="s">
        <v>10</v>
      </c>
      <c r="D45" s="13">
        <v>18700</v>
      </c>
      <c r="E45" s="44">
        <f>D45/E3/12</f>
        <v>0.48772294415650536</v>
      </c>
      <c r="F45" s="13">
        <v>1</v>
      </c>
      <c r="G45" s="44">
        <f>G6+G13+G21+G27+G34+G38+G43+G44</f>
        <v>23.04</v>
      </c>
    </row>
    <row r="46" spans="1:8" ht="21" hidden="1" customHeight="1" thickBot="1" x14ac:dyDescent="0.3">
      <c r="A46" s="20"/>
      <c r="B46" s="20"/>
      <c r="C46" s="28"/>
      <c r="D46" s="20"/>
      <c r="E46" s="42">
        <f>D46/E3/12</f>
        <v>0</v>
      </c>
      <c r="F46" s="20"/>
      <c r="G46" s="20">
        <v>0.68</v>
      </c>
    </row>
    <row r="47" spans="1:8" ht="21" customHeight="1" thickBot="1" x14ac:dyDescent="0.3">
      <c r="A47" s="13">
        <v>11</v>
      </c>
      <c r="B47" s="12" t="s">
        <v>49</v>
      </c>
      <c r="C47" s="34" t="s">
        <v>10</v>
      </c>
      <c r="D47" s="13">
        <f>D6+D13+D21+D27+D34+D38+D42+D43+D44+D45+D39</f>
        <v>1117126.4099999999</v>
      </c>
      <c r="E47" s="44">
        <f>E6+E13+E21+E27+E34+E38+E42+E43+E44+E45+E46</f>
        <v>27.049991793255106</v>
      </c>
      <c r="F47" s="13">
        <f>F6+F13+F21+F27+F34+F38+F39+F43+F45+F46</f>
        <v>24.18</v>
      </c>
      <c r="G47" s="13">
        <v>0.3</v>
      </c>
    </row>
    <row r="48" spans="1:8" ht="30" customHeight="1" thickBot="1" x14ac:dyDescent="0.3">
      <c r="A48" s="13">
        <v>12</v>
      </c>
      <c r="B48" s="12" t="s">
        <v>50</v>
      </c>
      <c r="C48" s="34"/>
      <c r="D48" s="13">
        <v>23600</v>
      </c>
      <c r="E48" s="44">
        <f>D48/E3/12</f>
        <v>0.61552200439002813</v>
      </c>
      <c r="F48" s="13">
        <v>0.6</v>
      </c>
      <c r="G48" s="44">
        <f>G45+G46+G47</f>
        <v>24.02</v>
      </c>
    </row>
    <row r="49" spans="1:6" ht="22.8" customHeight="1" thickBot="1" x14ac:dyDescent="0.3">
      <c r="A49" s="13">
        <v>11</v>
      </c>
      <c r="B49" s="12" t="s">
        <v>47</v>
      </c>
      <c r="C49" s="34" t="s">
        <v>10</v>
      </c>
      <c r="D49" s="13">
        <f>D47+D48</f>
        <v>1140726.4099999999</v>
      </c>
      <c r="E49" s="44">
        <f>E47+E48</f>
        <v>27.665513797645133</v>
      </c>
      <c r="F49" s="13">
        <f>F47+F48</f>
        <v>24.78</v>
      </c>
    </row>
  </sheetData>
  <phoneticPr fontId="0" type="noConversion"/>
  <pageMargins left="0.25" right="0.25" top="0.75" bottom="0.75" header="0.3" footer="0.3"/>
  <pageSetup paperSize="9" scale="9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2017-03-24T12:17:36Z</cp:lastPrinted>
  <dcterms:created xsi:type="dcterms:W3CDTF">2011-07-12T11:42:04Z</dcterms:created>
  <dcterms:modified xsi:type="dcterms:W3CDTF">2017-03-24T12:17:40Z</dcterms:modified>
</cp:coreProperties>
</file>